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8795" windowHeight="12780" tabRatio="730" activeTab="7"/>
  </bookViews>
  <sheets>
    <sheet name="II 152-05" sheetId="1" r:id="rId1"/>
    <sheet name="II 152-25" sheetId="2" r:id="rId2"/>
    <sheet name="12515" sheetId="3" r:id="rId3"/>
    <sheet name="12515-05" sheetId="4" r:id="rId4"/>
    <sheet name="12515-25" sheetId="5" r:id="rId5"/>
    <sheet name="12516" sheetId="6" r:id="rId6"/>
    <sheet name="12516-05 " sheetId="7" r:id="rId7"/>
    <sheet name="12516-25 " sheetId="8" r:id="rId8"/>
  </sheets>
  <definedNames/>
  <calcPr fullCalcOnLoad="1"/>
</workbook>
</file>

<file path=xl/sharedStrings.xml><?xml version="1.0" encoding="utf-8"?>
<sst xmlns="http://schemas.openxmlformats.org/spreadsheetml/2006/main" count="463" uniqueCount="59">
  <si>
    <t xml:space="preserve">Výpočet byl zpracován dle novelizované metodiky pro výpočet hluku ze silniční dopravy, </t>
  </si>
  <si>
    <t>zpracované Ing. Janem Kozákem , CSc. A RNDr. Milošem Liberkem - Praha, listopad 1995</t>
  </si>
  <si>
    <t>s ohledem na informativní charakter výpočtu a zobecněná vstupní data nejsou dále uvažovány</t>
  </si>
  <si>
    <t>podrobnější korekce ve smyslu metodiky</t>
  </si>
  <si>
    <t>rok</t>
  </si>
  <si>
    <t>sčít.místo</t>
  </si>
  <si>
    <t>S</t>
  </si>
  <si>
    <r>
      <t>S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</si>
  <si>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</si>
  <si>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</si>
  <si>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</si>
  <si>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</si>
  <si>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S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</si>
  <si>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</si>
  <si>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</si>
  <si>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</si>
  <si>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</si>
  <si>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t>v (km/h)</t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</si>
  <si>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</si>
  <si>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</si>
  <si>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</si>
  <si>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</si>
  <si>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</si>
  <si>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</si>
  <si>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</si>
  <si>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</si>
  <si>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</si>
  <si>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</si>
  <si>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</si>
  <si>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</si>
  <si>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</si>
  <si>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</si>
  <si>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</si>
  <si>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</si>
  <si>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</si>
  <si>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</si>
  <si>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</si>
  <si>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</si>
  <si>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</si>
  <si>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</si>
  <si>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výpočet izofony</t>
  </si>
  <si>
    <t>pohltivý t.</t>
  </si>
  <si>
    <r>
      <t>I</t>
    </r>
    <r>
      <rPr>
        <b/>
        <vertAlign val="subscript"/>
        <sz val="10"/>
        <rFont val="Arial CE"/>
        <family val="2"/>
      </rPr>
      <t xml:space="preserve">50 </t>
    </r>
    <r>
      <rPr>
        <b/>
        <sz val="10"/>
        <rFont val="Arial CE"/>
        <family val="2"/>
      </rPr>
      <t>dB(A)</t>
    </r>
  </si>
  <si>
    <t>AB</t>
  </si>
  <si>
    <t>odhad</t>
  </si>
  <si>
    <r>
      <t>I</t>
    </r>
    <r>
      <rPr>
        <b/>
        <vertAlign val="subscript"/>
        <sz val="10"/>
        <rFont val="Arial CE"/>
        <family val="2"/>
      </rPr>
      <t xml:space="preserve">60 </t>
    </r>
    <r>
      <rPr>
        <b/>
        <sz val="10"/>
        <rFont val="Arial CE"/>
        <family val="2"/>
      </rPr>
      <t>dB(A)</t>
    </r>
  </si>
  <si>
    <t>6-5670</t>
  </si>
  <si>
    <t>2-3 %</t>
  </si>
  <si>
    <t>Výpočet hlukové hladiny silnice III/12515 v průtahu obce  Pálovice</t>
  </si>
  <si>
    <t>1-2%</t>
  </si>
  <si>
    <t>ABH</t>
  </si>
  <si>
    <t>AKMS</t>
  </si>
  <si>
    <t>Výpočet izofony 60/50 dB (A) silnice III/12515 v katastru obce Pálovice- extravilán -rok 2025</t>
  </si>
  <si>
    <t>Výpočet izofony 60/50 dB (A) silnice III/12516 v katastru obce Pálovice- extravilán -rok 2005</t>
  </si>
  <si>
    <t>Výpočet izofony 60/50 dB (A) silnice III/12516 v katastru obce Pálovice- extravilán -rok 2025</t>
  </si>
  <si>
    <t>Výpočet hlukové hladiny silnice III/12516 v průtahu obce  Pálovice</t>
  </si>
  <si>
    <t>Výpočet izofony 60/50 dB (A) silnice II/ 152v katastru obce Pálovice- extravilán - rok 2025</t>
  </si>
  <si>
    <t>Výpočet izofony 60/50 dB (A) silnice II/ 152v katastru obce Pálovice- extravilán - rok 2005</t>
  </si>
  <si>
    <t>Výpočet izofony 60/50 dB (A) silnice III/12515 v katastru obce Pálovice- extravilán - rok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</si>
</sst>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57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46</v>
      </c>
    </row>
    <row r="9" spans="2:3" ht="12.75">
      <c r="B9" s="10" t="s">
        <v>6</v>
      </c>
      <c r="C9" s="11">
        <v>647</v>
      </c>
    </row>
    <row r="10" spans="2:11" ht="15.75">
      <c r="B10" s="10" t="s">
        <v>7</v>
      </c>
      <c r="C10" s="11">
        <f>C9*0.96</f>
        <v>621.12</v>
      </c>
      <c r="D10" s="10" t="s">
        <v>8</v>
      </c>
      <c r="E10" s="11">
        <f>C10/16</f>
        <v>38.82</v>
      </c>
      <c r="F10" s="10" t="s">
        <v>9</v>
      </c>
      <c r="G10" s="11">
        <v>27</v>
      </c>
      <c r="H10" s="10" t="s">
        <v>10</v>
      </c>
      <c r="I10" s="13">
        <f>E10-K10</f>
        <v>28.3386</v>
      </c>
      <c r="J10" s="10" t="s">
        <v>11</v>
      </c>
      <c r="K10" s="13">
        <f>E10*G10/100</f>
        <v>10.4814</v>
      </c>
    </row>
    <row r="11" spans="2:11" ht="15.75">
      <c r="B11" s="10" t="s">
        <v>12</v>
      </c>
      <c r="C11" s="11">
        <f>C9-C10</f>
        <v>25.879999999999995</v>
      </c>
      <c r="D11" s="10" t="s">
        <v>13</v>
      </c>
      <c r="E11" s="11">
        <f>C11/8</f>
        <v>3.2349999999999994</v>
      </c>
      <c r="F11" s="10" t="s">
        <v>14</v>
      </c>
      <c r="G11" s="11">
        <f>0.5*G10</f>
        <v>13.5</v>
      </c>
      <c r="H11" s="10" t="s">
        <v>15</v>
      </c>
      <c r="I11" s="13">
        <f>E11-K11</f>
        <v>2.7982749999999994</v>
      </c>
      <c r="J11" s="10" t="s">
        <v>16</v>
      </c>
      <c r="K11" s="13">
        <f>E11*G11/100</f>
        <v>0.4367249999999999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74.9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81.4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3435435.2241983777</v>
      </c>
      <c r="D19" s="10" t="s">
        <v>23</v>
      </c>
      <c r="F19" s="10" t="s">
        <v>24</v>
      </c>
      <c r="G19" s="11">
        <v>1.13</v>
      </c>
      <c r="H19" s="10" t="s">
        <v>47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152628.54879973887</v>
      </c>
      <c r="D20" s="10" t="s">
        <v>27</v>
      </c>
      <c r="F20" s="10" t="s">
        <v>28</v>
      </c>
      <c r="G20" s="11">
        <v>1.1</v>
      </c>
      <c r="H20" s="10" t="s">
        <v>43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4270245.983678583</v>
      </c>
      <c r="D23" s="10" t="s">
        <v>23</v>
      </c>
      <c r="F23" s="10" t="s">
        <v>33</v>
      </c>
      <c r="G23" s="14">
        <f>10*LOG10(C23)-10.1</f>
        <v>56.20452892888556</v>
      </c>
    </row>
    <row r="24" spans="2:7" ht="12.75">
      <c r="B24" s="10" t="s">
        <v>31</v>
      </c>
      <c r="C24" s="11">
        <f>C20*G20*G19</f>
        <v>189717.2861580754</v>
      </c>
      <c r="D24" s="10" t="s">
        <v>27</v>
      </c>
      <c r="F24" s="10" t="s">
        <v>33</v>
      </c>
      <c r="G24" s="14">
        <f>10*LOG10(C24)-10.1</f>
        <v>42.68106903587876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3</v>
      </c>
    </row>
    <row r="28" spans="2:3" ht="12.75">
      <c r="B28" s="10" t="s">
        <v>35</v>
      </c>
      <c r="C28" s="11">
        <f>8.78*LOG10((G27*G27+20.25)/76.5)</f>
        <v>-3.665962258376973</v>
      </c>
    </row>
    <row r="29" spans="2:4" ht="14.25">
      <c r="B29" s="2" t="s">
        <v>45</v>
      </c>
      <c r="C29" s="15">
        <f>G23-C28</f>
        <v>59.87049118726253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42</v>
      </c>
      <c r="C33" s="15">
        <f>G24-C32</f>
        <v>47.74920469463248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3" sqref="A13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56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3.5" customHeight="1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1:6" ht="12.75">
      <c r="A8" s="10" t="s">
        <v>4</v>
      </c>
      <c r="B8" s="11">
        <v>2005</v>
      </c>
      <c r="C8" s="11">
        <v>2025</v>
      </c>
      <c r="E8" s="11" t="s">
        <v>5</v>
      </c>
      <c r="F8" s="12" t="s">
        <v>46</v>
      </c>
    </row>
    <row r="9" spans="1:4" ht="12.75">
      <c r="A9" s="10" t="s">
        <v>6</v>
      </c>
      <c r="B9" s="11">
        <v>647</v>
      </c>
      <c r="C9" s="11">
        <v>860</v>
      </c>
      <c r="D9" s="10" t="s">
        <v>44</v>
      </c>
    </row>
    <row r="10" spans="2:11" ht="15.75">
      <c r="B10" s="10" t="s">
        <v>7</v>
      </c>
      <c r="C10" s="11">
        <f>C9*0.96</f>
        <v>825.6</v>
      </c>
      <c r="D10" s="10" t="s">
        <v>8</v>
      </c>
      <c r="E10" s="11">
        <f>C10/16</f>
        <v>51.6</v>
      </c>
      <c r="F10" s="10" t="s">
        <v>9</v>
      </c>
      <c r="G10" s="11">
        <v>25</v>
      </c>
      <c r="H10" s="10" t="s">
        <v>10</v>
      </c>
      <c r="I10" s="13">
        <f>E10-K10</f>
        <v>38.7</v>
      </c>
      <c r="J10" s="10" t="s">
        <v>11</v>
      </c>
      <c r="K10" s="13">
        <f>E10*G10/100</f>
        <v>12.9</v>
      </c>
    </row>
    <row r="11" spans="2:11" ht="15.75">
      <c r="B11" s="10" t="s">
        <v>12</v>
      </c>
      <c r="C11" s="11">
        <f>C9-C10</f>
        <v>34.39999999999998</v>
      </c>
      <c r="D11" s="10" t="s">
        <v>13</v>
      </c>
      <c r="E11" s="11">
        <f>C11/8</f>
        <v>4.299999999999997</v>
      </c>
      <c r="F11" s="10" t="s">
        <v>14</v>
      </c>
      <c r="G11" s="11">
        <f>0.5*G10</f>
        <v>12.5</v>
      </c>
      <c r="H11" s="10" t="s">
        <v>15</v>
      </c>
      <c r="I11" s="13">
        <f>E11-K11</f>
        <v>3.7624999999999975</v>
      </c>
      <c r="J11" s="10" t="s">
        <v>16</v>
      </c>
      <c r="K11" s="13">
        <f>E11*G11/100</f>
        <v>0.5374999999999996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74.1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80.2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4377403.495547401</v>
      </c>
      <c r="D19" s="10" t="s">
        <v>23</v>
      </c>
      <c r="F19" s="10" t="s">
        <v>24</v>
      </c>
      <c r="G19" s="11">
        <v>1.13</v>
      </c>
      <c r="H19" s="10" t="s">
        <v>47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205221.0432709499</v>
      </c>
      <c r="D20" s="10" t="s">
        <v>27</v>
      </c>
      <c r="F20" s="10" t="s">
        <v>28</v>
      </c>
      <c r="G20" s="11">
        <v>1.1</v>
      </c>
      <c r="H20" s="10" t="s">
        <v>43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5441112.544965419</v>
      </c>
      <c r="D23" s="10" t="s">
        <v>23</v>
      </c>
      <c r="F23" s="10" t="s">
        <v>33</v>
      </c>
      <c r="G23" s="14">
        <f>10*LOG10(C23)-10.1</f>
        <v>57.25687709025174</v>
      </c>
    </row>
    <row r="24" spans="2:7" ht="12.75">
      <c r="B24" s="10" t="s">
        <v>31</v>
      </c>
      <c r="C24" s="11">
        <f>C20*G20*G19</f>
        <v>255089.7567857907</v>
      </c>
      <c r="D24" s="10" t="s">
        <v>27</v>
      </c>
      <c r="F24" s="10" t="s">
        <v>33</v>
      </c>
      <c r="G24" s="14">
        <f>10*LOG10(C24)-10.1</f>
        <v>43.96693019720242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5</v>
      </c>
    </row>
    <row r="28" spans="2:3" ht="12.75">
      <c r="B28" s="10" t="s">
        <v>35</v>
      </c>
      <c r="C28" s="11">
        <f>8.78*LOG10((G27*G27+20.25)/76.5)</f>
        <v>-2.002216237156832</v>
      </c>
    </row>
    <row r="29" spans="2:4" ht="14.25">
      <c r="B29" s="2" t="s">
        <v>45</v>
      </c>
      <c r="C29" s="15">
        <f>G23-C28</f>
        <v>59.25909332740857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42</v>
      </c>
      <c r="C33" s="15">
        <f>G24-C32</f>
        <v>49.03506585595615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48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435</v>
      </c>
    </row>
    <row r="10" spans="2:11" ht="15.75">
      <c r="B10" s="10" t="s">
        <v>7</v>
      </c>
      <c r="C10" s="11">
        <f>C9*0.96</f>
        <v>417.59999999999997</v>
      </c>
      <c r="D10" s="10" t="s">
        <v>8</v>
      </c>
      <c r="E10" s="11">
        <f>C10/16</f>
        <v>26.099999999999998</v>
      </c>
      <c r="F10" s="10" t="s">
        <v>9</v>
      </c>
      <c r="G10" s="11">
        <v>18</v>
      </c>
      <c r="H10" s="10" t="s">
        <v>10</v>
      </c>
      <c r="I10" s="13">
        <f>E10-K10</f>
        <v>21.401999999999997</v>
      </c>
      <c r="J10" s="10" t="s">
        <v>11</v>
      </c>
      <c r="K10" s="13">
        <f>E10*G10/100</f>
        <v>4.6979999999999995</v>
      </c>
    </row>
    <row r="11" spans="2:11" ht="15.75">
      <c r="B11" s="10" t="s">
        <v>12</v>
      </c>
      <c r="C11" s="11">
        <f>C9-C10</f>
        <v>17.400000000000034</v>
      </c>
      <c r="D11" s="10" t="s">
        <v>13</v>
      </c>
      <c r="E11" s="11">
        <f>C11/8</f>
        <v>2.1750000000000043</v>
      </c>
      <c r="F11" s="10" t="s">
        <v>14</v>
      </c>
      <c r="G11" s="11">
        <f>0.5*G10</f>
        <v>9</v>
      </c>
      <c r="H11" s="10" t="s">
        <v>15</v>
      </c>
      <c r="I11" s="13">
        <f>E11-K11</f>
        <v>1.979250000000004</v>
      </c>
      <c r="J11" s="10" t="s">
        <v>16</v>
      </c>
      <c r="K11" s="13">
        <f>E11*G11/100</f>
        <v>0.1957500000000004</v>
      </c>
    </row>
    <row r="13" spans="2:3" ht="12.75">
      <c r="B13" s="10" t="s">
        <v>17</v>
      </c>
      <c r="C13" s="11">
        <v>50</v>
      </c>
    </row>
    <row r="15" spans="2:5" ht="15.75">
      <c r="B15" s="10" t="s">
        <v>18</v>
      </c>
      <c r="C15" s="11">
        <v>75.6</v>
      </c>
      <c r="D15" s="10" t="s">
        <v>19</v>
      </c>
      <c r="E15" s="11">
        <f>0.0000359*21.017</f>
        <v>0.0007545102999999999</v>
      </c>
    </row>
    <row r="16" spans="2:5" ht="15.75">
      <c r="B16" s="10" t="s">
        <v>20</v>
      </c>
      <c r="C16" s="11">
        <v>82.4</v>
      </c>
      <c r="D16" s="10" t="s">
        <v>21</v>
      </c>
      <c r="E16" s="11">
        <f>0.015*0.149</f>
        <v>0.002235</v>
      </c>
    </row>
    <row r="19" spans="2:10" ht="15.75">
      <c r="B19" s="10" t="s">
        <v>22</v>
      </c>
      <c r="C19" s="11">
        <f>I10*E15*61659500+K10*E16*346736850</f>
        <v>4636426.7483981745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I11*E16*61659500+K11*E17*346736850</f>
        <v>272758.4286131256</v>
      </c>
      <c r="D20" s="10" t="s">
        <v>27</v>
      </c>
      <c r="F20" s="10" t="s">
        <v>28</v>
      </c>
      <c r="G20" s="11">
        <v>1.2</v>
      </c>
      <c r="H20" s="10" t="s">
        <v>50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5897534.823962478</v>
      </c>
      <c r="D23" s="10" t="s">
        <v>23</v>
      </c>
      <c r="F23" s="10" t="s">
        <v>33</v>
      </c>
      <c r="G23" s="14">
        <f>10*LOG10(C23)-10.1</f>
        <v>57.60670514001904</v>
      </c>
    </row>
    <row r="24" spans="2:7" ht="12.75">
      <c r="B24" s="10" t="s">
        <v>31</v>
      </c>
      <c r="C24" s="11">
        <f>C20*G20*G19</f>
        <v>346948.72119589575</v>
      </c>
      <c r="D24" s="10" t="s">
        <v>27</v>
      </c>
      <c r="F24" s="10" t="s">
        <v>33</v>
      </c>
      <c r="G24" s="14">
        <f>10*LOG10(C24)-10.1</f>
        <v>45.30265291080978</v>
      </c>
    </row>
    <row r="25" ht="12.75">
      <c r="G25" s="14"/>
    </row>
    <row r="26" ht="12.75">
      <c r="B26" s="11" t="s">
        <v>34</v>
      </c>
    </row>
    <row r="27" spans="2:7" ht="12.75">
      <c r="B27" s="10" t="s">
        <v>35</v>
      </c>
      <c r="C27" s="11" t="s">
        <v>36</v>
      </c>
      <c r="D27" s="10" t="s">
        <v>37</v>
      </c>
      <c r="E27" s="11">
        <v>1.5</v>
      </c>
      <c r="F27" s="10" t="s">
        <v>38</v>
      </c>
      <c r="G27" s="11">
        <v>15</v>
      </c>
    </row>
    <row r="28" spans="2:3" ht="12.75">
      <c r="B28" s="10" t="s">
        <v>35</v>
      </c>
      <c r="C28" s="11">
        <v>2.6</v>
      </c>
    </row>
    <row r="30" spans="2:4" ht="14.25">
      <c r="B30" s="2" t="s">
        <v>39</v>
      </c>
      <c r="C30" s="15">
        <f>G23-2.6</f>
        <v>55.00670514001904</v>
      </c>
      <c r="D30" s="2" t="s">
        <v>23</v>
      </c>
    </row>
    <row r="31" spans="2:4" ht="14.25">
      <c r="B31" s="2" t="s">
        <v>39</v>
      </c>
      <c r="C31" s="15">
        <f>G24-2.6</f>
        <v>42.70265291080978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58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435</v>
      </c>
    </row>
    <row r="10" spans="2:11" ht="15.75">
      <c r="B10" s="10" t="s">
        <v>7</v>
      </c>
      <c r="C10" s="11">
        <f>C9*0.96</f>
        <v>417.59999999999997</v>
      </c>
      <c r="D10" s="10" t="s">
        <v>8</v>
      </c>
      <c r="E10" s="11">
        <f>C10/16</f>
        <v>26.099999999999998</v>
      </c>
      <c r="F10" s="10" t="s">
        <v>9</v>
      </c>
      <c r="G10" s="11">
        <v>18</v>
      </c>
      <c r="H10" s="10" t="s">
        <v>10</v>
      </c>
      <c r="I10" s="13">
        <f>E10-K10</f>
        <v>21.401999999999997</v>
      </c>
      <c r="J10" s="10" t="s">
        <v>11</v>
      </c>
      <c r="K10" s="13">
        <f>E10*G10/100</f>
        <v>4.6979999999999995</v>
      </c>
    </row>
    <row r="11" spans="2:11" ht="15.75">
      <c r="B11" s="10" t="s">
        <v>12</v>
      </c>
      <c r="C11" s="11">
        <f>C9-C10</f>
        <v>17.400000000000034</v>
      </c>
      <c r="D11" s="10" t="s">
        <v>13</v>
      </c>
      <c r="E11" s="11">
        <f>C11/8</f>
        <v>2.1750000000000043</v>
      </c>
      <c r="F11" s="10" t="s">
        <v>14</v>
      </c>
      <c r="G11" s="11">
        <f>0.5*G10</f>
        <v>9</v>
      </c>
      <c r="H11" s="10" t="s">
        <v>15</v>
      </c>
      <c r="I11" s="13">
        <f>E11-K11</f>
        <v>1.979250000000004</v>
      </c>
      <c r="J11" s="10" t="s">
        <v>16</v>
      </c>
      <c r="K11" s="13">
        <f>E11*G11/100</f>
        <v>0.1957500000000004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75.6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82.4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1879525.1066018038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107955.81392532322</v>
      </c>
      <c r="D20" s="10" t="s">
        <v>27</v>
      </c>
      <c r="F20" s="10" t="s">
        <v>28</v>
      </c>
      <c r="G20" s="11">
        <v>1.2</v>
      </c>
      <c r="H20" s="10" t="s">
        <v>50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2390755.9355974942</v>
      </c>
      <c r="D23" s="10" t="s">
        <v>23</v>
      </c>
      <c r="F23" s="10" t="s">
        <v>33</v>
      </c>
      <c r="G23" s="14">
        <f>10*LOG10(C23)-10.1</f>
        <v>53.685352426848105</v>
      </c>
    </row>
    <row r="24" spans="2:7" ht="12.75">
      <c r="B24" s="10" t="s">
        <v>31</v>
      </c>
      <c r="C24" s="11">
        <f>C20*G20*G19</f>
        <v>137319.79531301113</v>
      </c>
      <c r="D24" s="10" t="s">
        <v>27</v>
      </c>
      <c r="F24" s="10" t="s">
        <v>33</v>
      </c>
      <c r="G24" s="14">
        <f>10*LOG10(C24)-10.1</f>
        <v>41.277331474008434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0</v>
      </c>
    </row>
    <row r="28" spans="2:3" ht="12.75">
      <c r="B28" s="10" t="s">
        <v>35</v>
      </c>
      <c r="C28" s="11">
        <f>8.78*LOG10((G27*G27+20.25)/76.5)</f>
        <v>-5.068135658753727</v>
      </c>
    </row>
    <row r="29" spans="2:4" ht="14.25">
      <c r="B29" s="2" t="s">
        <v>45</v>
      </c>
      <c r="C29" s="15">
        <f>G23-C28</f>
        <v>58.75348808560183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42</v>
      </c>
      <c r="C33" s="15">
        <f>G24-C32</f>
        <v>46.34546713276216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52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580</v>
      </c>
    </row>
    <row r="10" spans="2:11" ht="15.75">
      <c r="B10" s="10" t="s">
        <v>7</v>
      </c>
      <c r="C10" s="11">
        <f>C9*0.96</f>
        <v>556.8</v>
      </c>
      <c r="D10" s="10" t="s">
        <v>8</v>
      </c>
      <c r="E10" s="11">
        <f>C10/16</f>
        <v>34.8</v>
      </c>
      <c r="F10" s="10" t="s">
        <v>9</v>
      </c>
      <c r="G10" s="11">
        <v>17</v>
      </c>
      <c r="H10" s="10" t="s">
        <v>10</v>
      </c>
      <c r="I10" s="13">
        <f>E10-K10</f>
        <v>28.883999999999997</v>
      </c>
      <c r="J10" s="10" t="s">
        <v>11</v>
      </c>
      <c r="K10" s="13">
        <f>E10*G10/100</f>
        <v>5.9159999999999995</v>
      </c>
    </row>
    <row r="11" spans="2:11" ht="15.75">
      <c r="B11" s="10" t="s">
        <v>12</v>
      </c>
      <c r="C11" s="11">
        <f>C9-C10</f>
        <v>23.200000000000045</v>
      </c>
      <c r="D11" s="10" t="s">
        <v>13</v>
      </c>
      <c r="E11" s="11">
        <f>C11/8</f>
        <v>2.9000000000000057</v>
      </c>
      <c r="F11" s="10" t="s">
        <v>14</v>
      </c>
      <c r="G11" s="11">
        <f>0.5*G10</f>
        <v>8.5</v>
      </c>
      <c r="H11" s="10" t="s">
        <v>15</v>
      </c>
      <c r="I11" s="13">
        <f>E11-K11</f>
        <v>2.653500000000005</v>
      </c>
      <c r="J11" s="10" t="s">
        <v>16</v>
      </c>
      <c r="K11" s="13">
        <f>E11*G11/100</f>
        <v>0.2465000000000005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74.1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80.2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2442295.063755768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144731.9703174663</v>
      </c>
      <c r="D20" s="10" t="s">
        <v>27</v>
      </c>
      <c r="F20" s="10" t="s">
        <v>28</v>
      </c>
      <c r="G20" s="11">
        <v>1.1</v>
      </c>
      <c r="H20" s="10" t="s">
        <v>51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2847716.0443392256</v>
      </c>
      <c r="D23" s="10" t="s">
        <v>23</v>
      </c>
      <c r="F23" s="10" t="s">
        <v>33</v>
      </c>
      <c r="G23" s="14">
        <f>10*LOG10(C23)-10.1</f>
        <v>54.44496682112035</v>
      </c>
    </row>
    <row r="24" spans="2:7" ht="12.75">
      <c r="B24" s="10" t="s">
        <v>31</v>
      </c>
      <c r="C24" s="11">
        <f>C20*G20*G19</f>
        <v>168757.47739016573</v>
      </c>
      <c r="D24" s="10" t="s">
        <v>27</v>
      </c>
      <c r="F24" s="10" t="s">
        <v>33</v>
      </c>
      <c r="G24" s="14">
        <f>10*LOG10(C24)-10.1</f>
        <v>42.17263024865098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0</v>
      </c>
    </row>
    <row r="28" spans="2:3" ht="12.75">
      <c r="B28" s="10" t="s">
        <v>35</v>
      </c>
      <c r="C28" s="11">
        <f>8.78*LOG10((G27*G27+20.25)/76.5)</f>
        <v>-5.068135658753727</v>
      </c>
    </row>
    <row r="29" spans="2:4" ht="14.25">
      <c r="B29" s="2" t="s">
        <v>45</v>
      </c>
      <c r="C29" s="15">
        <f>G23-C28</f>
        <v>59.51310247987408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42</v>
      </c>
      <c r="C33" s="15">
        <f>G24-C32</f>
        <v>47.24076590740471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55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410</v>
      </c>
    </row>
    <row r="10" spans="2:11" ht="15.75">
      <c r="B10" s="10" t="s">
        <v>7</v>
      </c>
      <c r="C10" s="11">
        <f>C9*0.96</f>
        <v>393.59999999999997</v>
      </c>
      <c r="D10" s="10" t="s">
        <v>8</v>
      </c>
      <c r="E10" s="11">
        <f>C10/16</f>
        <v>24.599999999999998</v>
      </c>
      <c r="F10" s="10" t="s">
        <v>9</v>
      </c>
      <c r="G10" s="11">
        <v>17</v>
      </c>
      <c r="H10" s="10" t="s">
        <v>10</v>
      </c>
      <c r="I10" s="13">
        <f>E10-K10</f>
        <v>20.418</v>
      </c>
      <c r="J10" s="10" t="s">
        <v>11</v>
      </c>
      <c r="K10" s="13">
        <f>E10*G10/100</f>
        <v>4.1819999999999995</v>
      </c>
    </row>
    <row r="11" spans="2:11" ht="15.75">
      <c r="B11" s="10" t="s">
        <v>12</v>
      </c>
      <c r="C11" s="11">
        <f>C9-C10</f>
        <v>16.400000000000034</v>
      </c>
      <c r="D11" s="10" t="s">
        <v>13</v>
      </c>
      <c r="E11" s="11">
        <f>C11/8</f>
        <v>2.0500000000000043</v>
      </c>
      <c r="F11" s="10" t="s">
        <v>14</v>
      </c>
      <c r="G11" s="11">
        <f>0.5*G10</f>
        <v>8.5</v>
      </c>
      <c r="H11" s="10" t="s">
        <v>15</v>
      </c>
      <c r="I11" s="13">
        <f>E11-K11</f>
        <v>1.875750000000004</v>
      </c>
      <c r="J11" s="10" t="s">
        <v>16</v>
      </c>
      <c r="K11" s="13">
        <f>E11*G11/100</f>
        <v>0.17425000000000035</v>
      </c>
    </row>
    <row r="13" spans="2:3" ht="12.75">
      <c r="B13" s="10" t="s">
        <v>17</v>
      </c>
      <c r="C13" s="11">
        <v>50</v>
      </c>
    </row>
    <row r="15" spans="2:5" ht="15.75">
      <c r="B15" s="10" t="s">
        <v>18</v>
      </c>
      <c r="C15" s="11">
        <v>75.6</v>
      </c>
      <c r="D15" s="10" t="s">
        <v>19</v>
      </c>
      <c r="E15" s="11">
        <f>0.0000359*21.017</f>
        <v>0.0007545102999999999</v>
      </c>
    </row>
    <row r="16" spans="2:5" ht="15.75">
      <c r="B16" s="10" t="s">
        <v>20</v>
      </c>
      <c r="C16" s="11">
        <v>82.4</v>
      </c>
      <c r="D16" s="10" t="s">
        <v>21</v>
      </c>
      <c r="E16" s="11">
        <f>0.015*0.149</f>
        <v>0.002235</v>
      </c>
    </row>
    <row r="19" spans="2:10" ht="15.75">
      <c r="B19" s="10" t="s">
        <v>22</v>
      </c>
      <c r="C19" s="11">
        <f>I10*E15*61659500+K10*E16*346736850</f>
        <v>4190770.644569811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I11*E16*61659500+K11*E17*346736850</f>
        <v>258495.19892437558</v>
      </c>
      <c r="D20" s="10" t="s">
        <v>27</v>
      </c>
      <c r="F20" s="10" t="s">
        <v>28</v>
      </c>
      <c r="G20" s="11">
        <v>1.2</v>
      </c>
      <c r="H20" s="10" t="s">
        <v>50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5330660.259892799</v>
      </c>
      <c r="D23" s="10" t="s">
        <v>23</v>
      </c>
      <c r="F23" s="10" t="s">
        <v>33</v>
      </c>
      <c r="G23" s="14">
        <f>10*LOG10(C23)-10.1</f>
        <v>57.16781004424126</v>
      </c>
    </row>
    <row r="24" spans="2:7" ht="12.75">
      <c r="B24" s="10" t="s">
        <v>31</v>
      </c>
      <c r="C24" s="11">
        <f>C20*G20*G19</f>
        <v>328805.89303180575</v>
      </c>
      <c r="D24" s="10" t="s">
        <v>27</v>
      </c>
      <c r="F24" s="10" t="s">
        <v>33</v>
      </c>
      <c r="G24" s="14">
        <f>10*LOG10(C24)-10.1</f>
        <v>45.069395925914314</v>
      </c>
    </row>
    <row r="25" ht="12.75">
      <c r="G25" s="14"/>
    </row>
    <row r="26" ht="12.75">
      <c r="B26" s="11" t="s">
        <v>34</v>
      </c>
    </row>
    <row r="27" spans="2:7" ht="12.75">
      <c r="B27" s="10" t="s">
        <v>35</v>
      </c>
      <c r="C27" s="11" t="s">
        <v>36</v>
      </c>
      <c r="D27" s="10" t="s">
        <v>37</v>
      </c>
      <c r="E27" s="11">
        <v>1.5</v>
      </c>
      <c r="F27" s="10" t="s">
        <v>38</v>
      </c>
      <c r="G27" s="11">
        <v>15</v>
      </c>
    </row>
    <row r="28" spans="2:3" ht="12.75">
      <c r="B28" s="10" t="s">
        <v>35</v>
      </c>
      <c r="C28" s="11">
        <v>2.6</v>
      </c>
    </row>
    <row r="30" spans="2:4" ht="14.25">
      <c r="B30" s="2" t="s">
        <v>39</v>
      </c>
      <c r="C30" s="15">
        <f>G23-2.6</f>
        <v>54.567810044241256</v>
      </c>
      <c r="D30" s="2" t="s">
        <v>23</v>
      </c>
    </row>
    <row r="31" spans="2:4" ht="14.25">
      <c r="B31" s="2" t="s">
        <v>39</v>
      </c>
      <c r="C31" s="15">
        <f>G24-2.6</f>
        <v>42.46939592591431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53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410</v>
      </c>
    </row>
    <row r="10" spans="2:11" ht="15.75">
      <c r="B10" s="10" t="s">
        <v>7</v>
      </c>
      <c r="C10" s="11">
        <f>C9*0.96</f>
        <v>393.59999999999997</v>
      </c>
      <c r="D10" s="10" t="s">
        <v>8</v>
      </c>
      <c r="E10" s="11">
        <f>C10/16</f>
        <v>24.599999999999998</v>
      </c>
      <c r="F10" s="10" t="s">
        <v>9</v>
      </c>
      <c r="G10" s="11">
        <v>17</v>
      </c>
      <c r="H10" s="10" t="s">
        <v>10</v>
      </c>
      <c r="I10" s="13">
        <f>E10-K10</f>
        <v>20.418</v>
      </c>
      <c r="J10" s="10" t="s">
        <v>11</v>
      </c>
      <c r="K10" s="13">
        <f>E10*G10/100</f>
        <v>4.1819999999999995</v>
      </c>
    </row>
    <row r="11" spans="2:11" ht="15.75">
      <c r="B11" s="10" t="s">
        <v>12</v>
      </c>
      <c r="C11" s="11">
        <f>C9-C10</f>
        <v>16.400000000000034</v>
      </c>
      <c r="D11" s="10" t="s">
        <v>13</v>
      </c>
      <c r="E11" s="11">
        <f>C11/8</f>
        <v>2.0500000000000043</v>
      </c>
      <c r="F11" s="10" t="s">
        <v>14</v>
      </c>
      <c r="G11" s="11">
        <f>0.5*G10</f>
        <v>8.5</v>
      </c>
      <c r="H11" s="10" t="s">
        <v>15</v>
      </c>
      <c r="I11" s="13">
        <f>E11-K11</f>
        <v>1.875750000000004</v>
      </c>
      <c r="J11" s="10" t="s">
        <v>16</v>
      </c>
      <c r="K11" s="13">
        <f>E11*G11/100</f>
        <v>0.17425000000000035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75.6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82.4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1726449.958861836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102310.53074165722</v>
      </c>
      <c r="D20" s="10" t="s">
        <v>27</v>
      </c>
      <c r="F20" s="10" t="s">
        <v>28</v>
      </c>
      <c r="G20" s="11">
        <v>1.2</v>
      </c>
      <c r="H20" s="10" t="s">
        <v>50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2196044.3476722552</v>
      </c>
      <c r="D23" s="10" t="s">
        <v>23</v>
      </c>
      <c r="F23" s="10" t="s">
        <v>33</v>
      </c>
      <c r="G23" s="14">
        <f>10*LOG10(C23)-10.1</f>
        <v>53.316411061582336</v>
      </c>
    </row>
    <row r="24" spans="2:7" ht="12.75">
      <c r="B24" s="10" t="s">
        <v>31</v>
      </c>
      <c r="C24" s="11">
        <f>C20*G20*G19</f>
        <v>130138.99510338799</v>
      </c>
      <c r="D24" s="10" t="s">
        <v>27</v>
      </c>
      <c r="F24" s="10" t="s">
        <v>33</v>
      </c>
      <c r="G24" s="14">
        <f>10*LOG10(C24)-10.1</f>
        <v>41.04407448911295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6</v>
      </c>
    </row>
    <row r="28" spans="2:3" ht="12.75">
      <c r="B28" s="10" t="s">
        <v>35</v>
      </c>
      <c r="C28" s="11">
        <f>8.78*LOG10((G27*G27+20.25)/76.5)</f>
        <v>-1.1724716154905095</v>
      </c>
    </row>
    <row r="29" spans="2:4" ht="14.25">
      <c r="B29" s="2" t="s">
        <v>45</v>
      </c>
      <c r="C29" s="15">
        <f>G23-C28</f>
        <v>54.488882677072844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3</v>
      </c>
    </row>
    <row r="32" spans="2:3" ht="12.75">
      <c r="B32" s="10" t="s">
        <v>35</v>
      </c>
      <c r="C32" s="11">
        <f>8.78*LOG10((G31*G31+20.25)/76.5)</f>
        <v>-3.665962258376973</v>
      </c>
    </row>
    <row r="33" spans="2:4" ht="14.25">
      <c r="B33" s="2" t="s">
        <v>42</v>
      </c>
      <c r="C33" s="15">
        <f>G24-C32</f>
        <v>44.71003674748992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4">
      <selection activeCell="A5" sqref="A5:IV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54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8"/>
    </row>
    <row r="8" spans="2:6" ht="12.75">
      <c r="B8" s="10" t="s">
        <v>4</v>
      </c>
      <c r="C8" s="11">
        <v>2005</v>
      </c>
      <c r="E8" s="11" t="s">
        <v>5</v>
      </c>
      <c r="F8" s="12" t="s">
        <v>44</v>
      </c>
    </row>
    <row r="9" spans="2:3" ht="12.75">
      <c r="B9" s="10" t="s">
        <v>6</v>
      </c>
      <c r="C9" s="11">
        <v>530</v>
      </c>
    </row>
    <row r="10" spans="2:11" ht="15.75">
      <c r="B10" s="10" t="s">
        <v>7</v>
      </c>
      <c r="C10" s="11">
        <f>C9*0.96</f>
        <v>508.79999999999995</v>
      </c>
      <c r="D10" s="10" t="s">
        <v>8</v>
      </c>
      <c r="E10" s="11">
        <f>C10/16</f>
        <v>31.799999999999997</v>
      </c>
      <c r="F10" s="10" t="s">
        <v>9</v>
      </c>
      <c r="G10" s="11">
        <v>16</v>
      </c>
      <c r="H10" s="10" t="s">
        <v>10</v>
      </c>
      <c r="I10" s="13">
        <f>E10-K10</f>
        <v>26.711999999999996</v>
      </c>
      <c r="J10" s="10" t="s">
        <v>11</v>
      </c>
      <c r="K10" s="13">
        <f>E10*G10/100</f>
        <v>5.087999999999999</v>
      </c>
    </row>
    <row r="11" spans="2:11" ht="15.75">
      <c r="B11" s="10" t="s">
        <v>12</v>
      </c>
      <c r="C11" s="11">
        <f>C9-C10</f>
        <v>21.200000000000045</v>
      </c>
      <c r="D11" s="10" t="s">
        <v>13</v>
      </c>
      <c r="E11" s="11">
        <f>C11/8</f>
        <v>2.6500000000000057</v>
      </c>
      <c r="F11" s="10" t="s">
        <v>14</v>
      </c>
      <c r="G11" s="11">
        <f>0.5*G10</f>
        <v>8</v>
      </c>
      <c r="H11" s="10" t="s">
        <v>15</v>
      </c>
      <c r="I11" s="13">
        <f>E11-K11</f>
        <v>2.438000000000005</v>
      </c>
      <c r="J11" s="10" t="s">
        <v>16</v>
      </c>
      <c r="K11" s="13">
        <f>E11*G11/100</f>
        <v>0.21200000000000047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74.1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80.2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2173508.6647974234</v>
      </c>
      <c r="D19" s="10" t="s">
        <v>23</v>
      </c>
      <c r="F19" s="10" t="s">
        <v>24</v>
      </c>
      <c r="G19" s="11">
        <v>1.06</v>
      </c>
      <c r="H19" s="10" t="s">
        <v>49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132977.78165968828</v>
      </c>
      <c r="D20" s="10" t="s">
        <v>27</v>
      </c>
      <c r="F20" s="10" t="s">
        <v>28</v>
      </c>
      <c r="G20" s="11">
        <v>1.1</v>
      </c>
      <c r="H20" s="10" t="s">
        <v>51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2534311.103153796</v>
      </c>
      <c r="D23" s="10" t="s">
        <v>23</v>
      </c>
      <c r="F23" s="10" t="s">
        <v>33</v>
      </c>
      <c r="G23" s="14">
        <f>10*LOG10(C23)-10.1</f>
        <v>53.9385992628926</v>
      </c>
    </row>
    <row r="24" spans="2:7" ht="12.75">
      <c r="B24" s="10" t="s">
        <v>31</v>
      </c>
      <c r="C24" s="11">
        <f>C20*G20*G19</f>
        <v>155052.09341519655</v>
      </c>
      <c r="D24" s="10" t="s">
        <v>27</v>
      </c>
      <c r="F24" s="10" t="s">
        <v>33</v>
      </c>
      <c r="G24" s="14">
        <f>10*LOG10(C24)-10.1</f>
        <v>41.80477634182056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7</v>
      </c>
    </row>
    <row r="28" spans="2:3" ht="12.75">
      <c r="B28" s="10" t="s">
        <v>35</v>
      </c>
      <c r="C28" s="11">
        <f>8.78*LOG10((G27*G27+20.25)/76.5)</f>
        <v>-0.37966175212241404</v>
      </c>
    </row>
    <row r="29" spans="2:4" ht="14.25">
      <c r="B29" s="2" t="s">
        <v>45</v>
      </c>
      <c r="C29" s="15">
        <f>G23-C28</f>
        <v>54.31826101501502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4</v>
      </c>
    </row>
    <row r="32" spans="2:3" ht="12.75">
      <c r="B32" s="10" t="s">
        <v>35</v>
      </c>
      <c r="C32" s="11">
        <f>8.78*LOG10((G31*G31+20.25)/76.5)</f>
        <v>-2.8478230648851928</v>
      </c>
    </row>
    <row r="33" spans="2:4" ht="14.25">
      <c r="B33" s="2" t="s">
        <v>42</v>
      </c>
      <c r="C33" s="15">
        <f>G24-C32</f>
        <v>44.652599406705754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Pálovice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Ladislav Brožek</cp:lastModifiedBy>
  <cp:lastPrinted>2010-10-06T11:13:07Z</cp:lastPrinted>
  <dcterms:created xsi:type="dcterms:W3CDTF">2008-05-17T07:03:01Z</dcterms:created>
  <dcterms:modified xsi:type="dcterms:W3CDTF">2010-10-06T11:23:27Z</dcterms:modified>
  <cp:category/>
  <cp:version/>
  <cp:contentType/>
  <cp:contentStatus/>
</cp:coreProperties>
</file>